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<sst xmlns="http://schemas.openxmlformats.org/spreadsheetml/2006/main" count="3038" uniqueCount="931">
  <si>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</si>
  <si>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</si>
  <si>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</si>
  <si>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</si>
  <si>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</si>
  <si>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</si>
  <si>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</si>
  <si>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</si>
  <si>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</si>
  <si>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</si>
  <si>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</si>
  <si>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</si>
  <si>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</si>
  <si>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</si>
  <si>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</si>
  <si>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</si>
  <si>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</si>
  <si>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</si>
  <si>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</si>
  <si>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</si>
  <si>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</si>
  <si>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</si>
  <si>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</si>
  <si>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</si>
  <si>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</si>
  <si>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</si>
  <si>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</si>
  <si>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</si>
  <si>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</si>
  <si>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</si>
  <si>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</si>
  <si>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</si>
  <si>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</si>
  <si>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</si>
  <si>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</si>
  <si>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</si>
  <si>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</si>
  <si>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</si>
  <si>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</si>
  <si>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</si>
  <si>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</si>
  <si>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</si>
  <si>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</si>
  <si>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</si>
  <si>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</si>
  <si>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</si>
  <si>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</si>
  <si>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</si>
  <si>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</si>
  <si>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</si>
  <si>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</si>
  <si>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</si>
  <si>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</si>
  <si>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</si>
  <si>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</si>
  <si>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</si>
  <si>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</si>
  <si>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</si>
  <si>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</si>
  <si>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</si>
  <si>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</si>
  <si>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</si>
  <si>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</si>
  <si>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</si>
  <si>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2021/01/01</t>
  </si>
  <si>
    <t>2021/09/30</t>
  </si>
  <si>
    <t>2021/10/25 10:26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</si>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</sst>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2021/01/01ean</v>
      </c>
      <c r="E8" s="9" t="s">
        <v>18</v>
      </c>
      <c r="F8" s="9" t="s">
        <v>19</v>
      </c>
      <c r="G8" s="34" t="str">
        <f>"Saldoa "&amp;$E$2&amp;"ean"</f>
        <v>Saldoa 2021/09/30ean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17075.02</v>
      </c>
      <c r="E10" s="35">
        <f>SUMIF(Datuak!O:O,1,Datuak!H:H)</f>
        <v>105144.88</v>
      </c>
      <c r="F10" s="35">
        <f>SUMIF(Datuak!O:O,1,Datuak!I:I)</f>
        <v>111842.8</v>
      </c>
      <c r="G10" s="35">
        <f>SUMIF(Datuak!O:O,1,Datuak!J:J)</f>
        <v>10377.1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4961.22</v>
      </c>
      <c r="E12" s="35">
        <f>SUMIF(Datuak!O:O,3,Datuak!H:H)</f>
        <v>8140.24</v>
      </c>
      <c r="F12" s="35">
        <f>SUMIF(Datuak!O:O,3,Datuak!I:I)</f>
        <v>8180.28</v>
      </c>
      <c r="G12" s="35">
        <f>SUMIF(Datuak!O:O,3,Datuak!J:J)</f>
        <v>4921.18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12979.29</v>
      </c>
      <c r="E14" s="35">
        <f>SUMIF(Datuak!O:O,5,Datuak!H:H)</f>
        <v>0</v>
      </c>
      <c r="F14" s="35">
        <f>SUMIF(Datuak!O:O,5,Datuak!I:I)</f>
        <v>12979.29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6120.69</v>
      </c>
      <c r="E16" s="35">
        <f>SUMIF(Datuak!O:O,7,Datuak!H:H)</f>
        <v>74029.36</v>
      </c>
      <c r="F16" s="35">
        <f>SUMIF(Datuak!O:O,7,Datuak!I:I)</f>
        <v>50869.32</v>
      </c>
      <c r="G16" s="35">
        <f>SUMIF(Datuak!O:O,7,Datuak!J:J)</f>
        <v>29280.73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41136.22</v>
      </c>
      <c r="E19" s="36">
        <f>SUM(E10:E18)</f>
        <v>187314.48</v>
      </c>
      <c r="F19" s="36">
        <f>SUM(F10:F18)</f>
        <v>183871.69</v>
      </c>
      <c r="G19" s="36">
        <f>SUM(G10:G18)</f>
        <v>44579.01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2021/01/01ean</v>
      </c>
      <c r="E25" s="9" t="s">
        <v>18</v>
      </c>
      <c r="F25" s="9" t="s">
        <v>19</v>
      </c>
      <c r="G25" s="34" t="str">
        <f>"Saldoa "&amp;$E$2&amp;"ean"</f>
        <v>Saldoa 2021/09/30ean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242082.24</v>
      </c>
      <c r="E29" s="35">
        <f>SUMIF(Datuak!O:O,11,Datuak!H:H)</f>
        <v>42222.21</v>
      </c>
      <c r="F29" s="35">
        <f>SUMIF(Datuak!O:O,11,Datuak!I:I)</f>
        <v>91793.52</v>
      </c>
      <c r="G29" s="35">
        <f>-SUMIF(Datuak!O:O,11,Datuak!J:J)</f>
        <v>291653.55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8924.14</v>
      </c>
      <c r="E31" s="35">
        <f>SUMIF(Datuak!O:O,13,Datuak!H:H)</f>
        <v>84926.47</v>
      </c>
      <c r="F31" s="35">
        <f>SUMIF(Datuak!O:O,13,Datuak!I:I)</f>
        <v>76081.69</v>
      </c>
      <c r="G31" s="35">
        <f>-SUMIF(Datuak!O:O,13,Datuak!J:J)</f>
        <v>79.36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12349.02</v>
      </c>
      <c r="E32" s="35">
        <f>SUMIF(Datuak!O:O,14,Datuak!H:H)</f>
        <v>13625.97</v>
      </c>
      <c r="F32" s="35">
        <f>SUMIF(Datuak!O:O,14,Datuak!I:I)</f>
        <v>7715.09</v>
      </c>
      <c r="G32" s="35">
        <f>-SUMIF(Datuak!O:O,14,Datuak!J:J)</f>
        <v>6438.14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70613.11</v>
      </c>
      <c r="E33" s="35">
        <f>SUMIF(Datuak!O:O,15,Datuak!H:H)</f>
        <v>80173.15</v>
      </c>
      <c r="F33" s="35">
        <f>SUMIF(Datuak!O:O,15,Datuak!I:I)</f>
        <v>36710.24</v>
      </c>
      <c r="G33" s="35">
        <f>-SUMIF(Datuak!O:O,15,Datuak!J:J)</f>
        <v>27150.2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226298.62</v>
      </c>
      <c r="E35" s="35">
        <f>SUMIF(Datuak!O:O,17,Datuak!H:H)</f>
        <v>664454.5299999999</v>
      </c>
      <c r="F35" s="35">
        <f>SUMIF(Datuak!O:O,17,Datuak!I:I)</f>
        <v>611083.0000000001</v>
      </c>
      <c r="G35" s="35">
        <f>-SUMIF(Datuak!O:O,17,Datuak!J:J)</f>
        <v>172927.09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155189.1</v>
      </c>
      <c r="E36" s="35">
        <f>SUMIF(Datuak!O:O,18,Datuak!H:H)</f>
        <v>1255427.5499999998</v>
      </c>
      <c r="F36" s="35">
        <f>SUMIF(Datuak!O:O,18,Datuak!I:I)</f>
        <v>1245988.03</v>
      </c>
      <c r="G36" s="35">
        <f>-SUMIF(Datuak!O:O,18,Datuak!J:J)</f>
        <v>145749.58000000002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3318.6</v>
      </c>
      <c r="E37" s="35">
        <f>SUMIF(Datuak!O:O,19,Datuak!H:H)</f>
        <v>104750.96</v>
      </c>
      <c r="F37" s="35">
        <f>SUMIF(Datuak!O:O,19,Datuak!I:I)</f>
        <v>105144.88</v>
      </c>
      <c r="G37" s="35">
        <f>-SUMIF(Datuak!O:O,19,Datuak!J:J)</f>
        <v>3712.52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65315.46</v>
      </c>
      <c r="E42" s="35">
        <f>SUMIF(Datuak!O:O,24,Datuak!H:H)</f>
        <v>6994.97</v>
      </c>
      <c r="F42" s="35">
        <f>SUMIF(Datuak!O:O,24,Datuak!I:I)</f>
        <v>80316.82</v>
      </c>
      <c r="G42" s="35">
        <f>-SUMIF(Datuak!O:O,24,Datuak!J:J)</f>
        <v>138637.31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784090.2899999999</v>
      </c>
      <c r="E44" s="36">
        <f>SUM(E27:E43)</f>
        <v>2252575.81</v>
      </c>
      <c r="F44" s="36">
        <f>SUM(F27:F43)</f>
        <v>2254833.27</v>
      </c>
      <c r="G44" s="36">
        <f>SUM(G27:G43)</f>
        <v>786347.75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2021/01/01ean</v>
      </c>
      <c r="E51" s="9" t="s">
        <v>18</v>
      </c>
      <c r="F51" s="9" t="s">
        <v>19</v>
      </c>
      <c r="G51" s="34" t="str">
        <f>"Saldoa "&amp;$E$2&amp;"ean"</f>
        <v>Saldoa 2021/09/30ean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21892406.099999998</v>
      </c>
      <c r="F53" s="35">
        <f>SUMIF(Datuak!O:O,26,Datuak!I:I)</f>
        <v>21892406.099999998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21892406.099999998</v>
      </c>
      <c r="F55" s="36">
        <f>SUM(F53:F54)</f>
        <v>21892406.099999998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2021/01/01ean</v>
      </c>
      <c r="E61" s="9" t="s">
        <v>18</v>
      </c>
      <c r="F61" s="9" t="s">
        <v>19</v>
      </c>
      <c r="G61" s="34" t="str">
        <f>"Saldoa "&amp;$E$2&amp;"ean"</f>
        <v>Saldoa 2021/09/30ean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17497787.6</v>
      </c>
      <c r="F63" s="35">
        <f>SUMIF(Datuak!O:O,28,Datuak!I:I)</f>
        <v>17497787.6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17497787.6</v>
      </c>
      <c r="F66" s="36">
        <f>SUM(F63:F65)</f>
        <v>17497787.6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-48983444.480000004</v>
      </c>
      <c r="H9">
        <v>0</v>
      </c>
      <c r="I9">
        <v>2183955.46</v>
      </c>
      <c r="J9" s="3">
        <v>-51167399.94</v>
      </c>
      <c r="K9" s="3">
        <v>-47070050.519999996</v>
      </c>
      <c r="L9">
        <v>0</v>
      </c>
      <c r="M9">
        <v>1913393.96</v>
      </c>
      <c r="N9" s="3">
        <v>-48983444.48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-2183955.46</v>
      </c>
      <c r="H10">
        <v>2183955.46</v>
      </c>
      <c r="I10">
        <v>0</v>
      </c>
      <c r="J10" s="3">
        <v>0</v>
      </c>
      <c r="K10" s="3">
        <v>-1913393.96</v>
      </c>
      <c r="L10">
        <v>1913393.96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-851495.81</v>
      </c>
      <c r="H11">
        <v>0</v>
      </c>
      <c r="I11">
        <v>0</v>
      </c>
      <c r="J11" s="3">
        <v>-851495.81</v>
      </c>
      <c r="K11" s="3">
        <v>-880267.53</v>
      </c>
      <c r="L11">
        <v>0</v>
      </c>
      <c r="M11">
        <v>0</v>
      </c>
      <c r="N11" s="3">
        <v>-880267.53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-1117596.67</v>
      </c>
      <c r="H12">
        <v>0</v>
      </c>
      <c r="I12">
        <v>0</v>
      </c>
      <c r="J12" s="3">
        <v>-1117596.67</v>
      </c>
      <c r="K12" s="3">
        <v>-1254110.75</v>
      </c>
      <c r="L12">
        <v>0</v>
      </c>
      <c r="M12">
        <v>0</v>
      </c>
      <c r="N12" s="3">
        <v>-1254110.75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-1593.74</v>
      </c>
      <c r="H13">
        <v>0</v>
      </c>
      <c r="I13">
        <v>0</v>
      </c>
      <c r="J13" s="3">
        <v>-1593.74</v>
      </c>
      <c r="K13" s="3">
        <v>-2311.57</v>
      </c>
      <c r="L13">
        <v>0</v>
      </c>
      <c r="M13">
        <v>0</v>
      </c>
      <c r="N13" s="3">
        <v>-2311.57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-29274.36</v>
      </c>
      <c r="H14">
        <v>0</v>
      </c>
      <c r="I14">
        <v>0</v>
      </c>
      <c r="J14" s="3">
        <v>-29274.36</v>
      </c>
      <c r="K14" s="3">
        <v>-36628.26</v>
      </c>
      <c r="L14">
        <v>0</v>
      </c>
      <c r="M14">
        <v>0</v>
      </c>
      <c r="N14" s="3">
        <v>-36628.26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-7392.2</v>
      </c>
      <c r="H15">
        <v>0</v>
      </c>
      <c r="I15">
        <v>0</v>
      </c>
      <c r="J15" s="3">
        <v>-7392.2</v>
      </c>
      <c r="K15" s="3">
        <v>-8459.48</v>
      </c>
      <c r="L15">
        <v>0</v>
      </c>
      <c r="M15">
        <v>0</v>
      </c>
      <c r="N15" s="3">
        <v>-8459.48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-31033.33</v>
      </c>
      <c r="H16">
        <v>0</v>
      </c>
      <c r="I16">
        <v>0</v>
      </c>
      <c r="J16" s="3">
        <v>-31033.33</v>
      </c>
      <c r="K16" s="3">
        <v>-31793.33</v>
      </c>
      <c r="L16">
        <v>0</v>
      </c>
      <c r="M16">
        <v>0</v>
      </c>
      <c r="N16" s="3">
        <v>-31793.33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-7000</v>
      </c>
      <c r="H17">
        <v>0</v>
      </c>
      <c r="I17">
        <v>0</v>
      </c>
      <c r="J17" s="3">
        <v>-7000</v>
      </c>
      <c r="K17" s="3">
        <v>-10000</v>
      </c>
      <c r="L17">
        <v>0</v>
      </c>
      <c r="M17">
        <v>0</v>
      </c>
      <c r="N17" s="3">
        <v>-10000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-19166.67</v>
      </c>
      <c r="H18">
        <v>0</v>
      </c>
      <c r="I18">
        <v>0</v>
      </c>
      <c r="J18" s="3">
        <v>-19166.67</v>
      </c>
      <c r="K18" s="3">
        <v>-22666.67</v>
      </c>
      <c r="L18">
        <v>0</v>
      </c>
      <c r="M18">
        <v>0</v>
      </c>
      <c r="N18" s="3">
        <v>-22666.67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-2846.78</v>
      </c>
      <c r="H19">
        <v>0</v>
      </c>
      <c r="I19">
        <v>0</v>
      </c>
      <c r="J19" s="3">
        <v>-2846.78</v>
      </c>
      <c r="K19" s="3">
        <v>-3143.83</v>
      </c>
      <c r="L19">
        <v>0</v>
      </c>
      <c r="M19">
        <v>0</v>
      </c>
      <c r="N19" s="3">
        <v>-3143.83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-21571.1</v>
      </c>
      <c r="H20">
        <v>0</v>
      </c>
      <c r="I20">
        <v>0</v>
      </c>
      <c r="J20" s="3">
        <v>-21571.1</v>
      </c>
      <c r="K20" s="3">
        <v>-23267.19</v>
      </c>
      <c r="L20">
        <v>0</v>
      </c>
      <c r="M20">
        <v>0</v>
      </c>
      <c r="N20" s="3">
        <v>-23267.19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-5330.29</v>
      </c>
      <c r="H21">
        <v>0</v>
      </c>
      <c r="I21">
        <v>0</v>
      </c>
      <c r="J21" s="3">
        <v>-5330.29</v>
      </c>
      <c r="K21" s="3">
        <v>-5886.5</v>
      </c>
      <c r="L21">
        <v>0</v>
      </c>
      <c r="M21">
        <v>0</v>
      </c>
      <c r="N21" s="3">
        <v>-5886.5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-55264.69</v>
      </c>
      <c r="H22">
        <v>0</v>
      </c>
      <c r="I22">
        <v>0</v>
      </c>
      <c r="J22" s="3">
        <v>-55264.69</v>
      </c>
      <c r="K22" s="3">
        <v>-56468.28</v>
      </c>
      <c r="L22">
        <v>0</v>
      </c>
      <c r="M22">
        <v>0</v>
      </c>
      <c r="N22" s="3">
        <v>-56468.28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-166729.83</v>
      </c>
      <c r="H23">
        <v>0</v>
      </c>
      <c r="I23">
        <v>0</v>
      </c>
      <c r="J23" s="3">
        <v>-166729.83</v>
      </c>
      <c r="K23" s="3">
        <v>-174742.6</v>
      </c>
      <c r="L23">
        <v>0</v>
      </c>
      <c r="M23">
        <v>0</v>
      </c>
      <c r="N23" s="3">
        <v>-174742.6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-428460</v>
      </c>
      <c r="H35">
        <v>0</v>
      </c>
      <c r="I35">
        <v>0</v>
      </c>
      <c r="J35" s="3">
        <v>-428460</v>
      </c>
      <c r="K35" s="3">
        <v>-664100</v>
      </c>
      <c r="L35">
        <v>0</v>
      </c>
      <c r="M35">
        <v>0</v>
      </c>
      <c r="N35" s="3">
        <v>-664100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-242082.24</v>
      </c>
      <c r="H41">
        <v>42222.21</v>
      </c>
      <c r="I41">
        <v>91793.52</v>
      </c>
      <c r="J41" s="3">
        <v>-291653.55</v>
      </c>
      <c r="K41" s="3">
        <v>-178995.89</v>
      </c>
      <c r="L41">
        <v>22098.17</v>
      </c>
      <c r="M41">
        <v>75891.24</v>
      </c>
      <c r="N41" s="3">
        <v>-232788.96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13007.5</v>
      </c>
      <c r="H44">
        <v>58242.26</v>
      </c>
      <c r="I44">
        <v>0</v>
      </c>
      <c r="J44" s="3">
        <v>71249.76</v>
      </c>
      <c r="K44" s="3">
        <v>0</v>
      </c>
      <c r="L44">
        <v>13007.5</v>
      </c>
      <c r="M44">
        <v>0</v>
      </c>
      <c r="N44" s="3">
        <v>13007.5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41059890.65</v>
      </c>
      <c r="H51">
        <v>0</v>
      </c>
      <c r="I51">
        <v>0</v>
      </c>
      <c r="J51" s="3">
        <v>41059890.65</v>
      </c>
      <c r="K51" s="3">
        <v>40881082.72</v>
      </c>
      <c r="L51">
        <v>178807.93</v>
      </c>
      <c r="M51">
        <v>0</v>
      </c>
      <c r="N51" s="3">
        <v>41059890.65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40185604.98</v>
      </c>
      <c r="H52">
        <v>1429909.54</v>
      </c>
      <c r="I52">
        <v>0</v>
      </c>
      <c r="J52" s="3">
        <v>41615514.52</v>
      </c>
      <c r="K52" s="3">
        <v>39576023.16</v>
      </c>
      <c r="L52">
        <v>769670.48</v>
      </c>
      <c r="M52">
        <v>0</v>
      </c>
      <c r="N52" s="3">
        <v>40345693.64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48175277.230000004</v>
      </c>
      <c r="H53">
        <v>834082.52</v>
      </c>
      <c r="I53">
        <v>0</v>
      </c>
      <c r="J53" s="3">
        <v>49009359.75</v>
      </c>
      <c r="K53" s="3">
        <v>47851519.019999996</v>
      </c>
      <c r="L53">
        <v>683616.1</v>
      </c>
      <c r="M53">
        <v>0</v>
      </c>
      <c r="N53" s="3">
        <v>48535135.12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217444.61</v>
      </c>
      <c r="H55">
        <v>39413.61</v>
      </c>
      <c r="I55">
        <v>0</v>
      </c>
      <c r="J55" s="3">
        <v>256858.22</v>
      </c>
      <c r="K55" s="3">
        <v>217329.61</v>
      </c>
      <c r="L55">
        <v>4662.8</v>
      </c>
      <c r="M55">
        <v>0</v>
      </c>
      <c r="N55" s="3">
        <v>221992.41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2913495.31</v>
      </c>
      <c r="H56">
        <v>0</v>
      </c>
      <c r="I56">
        <v>0</v>
      </c>
      <c r="J56" s="3">
        <v>2913495.31</v>
      </c>
      <c r="K56" s="3">
        <v>2913495.31</v>
      </c>
      <c r="L56">
        <v>106775.41</v>
      </c>
      <c r="M56">
        <v>0</v>
      </c>
      <c r="N56" s="3">
        <v>3020270.72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719836.29</v>
      </c>
      <c r="H57">
        <v>10788.6</v>
      </c>
      <c r="I57">
        <v>0</v>
      </c>
      <c r="J57" s="3">
        <v>730624.89</v>
      </c>
      <c r="K57" s="3">
        <v>711026.98</v>
      </c>
      <c r="L57">
        <v>6948.33</v>
      </c>
      <c r="M57">
        <v>0</v>
      </c>
      <c r="N57" s="3">
        <v>717975.31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282208.03</v>
      </c>
      <c r="H58">
        <v>38798.27</v>
      </c>
      <c r="I58">
        <v>0</v>
      </c>
      <c r="J58" s="3">
        <v>321006.3</v>
      </c>
      <c r="K58" s="3">
        <v>270064.18</v>
      </c>
      <c r="L58">
        <v>17674.2</v>
      </c>
      <c r="M58">
        <v>0</v>
      </c>
      <c r="N58" s="3">
        <v>287738.38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623912.77</v>
      </c>
      <c r="H59">
        <v>18410.73</v>
      </c>
      <c r="I59">
        <v>0</v>
      </c>
      <c r="J59" s="3">
        <v>642323.5</v>
      </c>
      <c r="K59" s="3">
        <v>290865.65</v>
      </c>
      <c r="L59">
        <v>311717.96</v>
      </c>
      <c r="M59">
        <v>0</v>
      </c>
      <c r="N59" s="3">
        <v>602583.61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31824.87</v>
      </c>
      <c r="I60">
        <v>0</v>
      </c>
      <c r="J60" s="3">
        <v>729310.13</v>
      </c>
      <c r="K60" s="3">
        <v>697485.26</v>
      </c>
      <c r="L60">
        <v>25569.43</v>
      </c>
      <c r="M60">
        <v>0</v>
      </c>
      <c r="N60" s="3">
        <v>723054.69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0</v>
      </c>
      <c r="L65">
        <v>0</v>
      </c>
      <c r="M65">
        <v>0</v>
      </c>
      <c r="N65" s="3">
        <v>0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1363512.36</v>
      </c>
      <c r="H66">
        <v>0</v>
      </c>
      <c r="I66">
        <v>0</v>
      </c>
      <c r="J66" s="3">
        <v>1363512.36</v>
      </c>
      <c r="K66" s="3">
        <v>461692.65</v>
      </c>
      <c r="L66">
        <v>0</v>
      </c>
      <c r="M66">
        <v>0</v>
      </c>
      <c r="N66" s="3">
        <v>461692.65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152329.14</v>
      </c>
      <c r="H67">
        <v>0</v>
      </c>
      <c r="I67">
        <v>0</v>
      </c>
      <c r="J67" s="3">
        <v>152329.14</v>
      </c>
      <c r="K67" s="3">
        <v>152329.14</v>
      </c>
      <c r="L67">
        <v>0</v>
      </c>
      <c r="M67">
        <v>0</v>
      </c>
      <c r="N67" s="3">
        <v>152329.14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184865.69</v>
      </c>
      <c r="I76">
        <v>0</v>
      </c>
      <c r="J76" s="3">
        <v>575349.59</v>
      </c>
      <c r="K76" s="3">
        <v>390483.9</v>
      </c>
      <c r="L76">
        <v>434501.55</v>
      </c>
      <c r="M76">
        <v>0</v>
      </c>
      <c r="N76" s="3">
        <v>824985.45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14980</v>
      </c>
      <c r="H97">
        <v>15325</v>
      </c>
      <c r="I97">
        <v>0</v>
      </c>
      <c r="J97" s="3">
        <v>30305</v>
      </c>
      <c r="K97" s="3">
        <v>12360</v>
      </c>
      <c r="L97">
        <v>4000</v>
      </c>
      <c r="M97">
        <v>0</v>
      </c>
      <c r="N97" s="3">
        <v>16360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-18085.64</v>
      </c>
      <c r="H107">
        <v>0</v>
      </c>
      <c r="I107">
        <v>0</v>
      </c>
      <c r="J107" s="3">
        <v>-18085.64</v>
      </c>
      <c r="K107" s="3">
        <v>-17863.64</v>
      </c>
      <c r="L107">
        <v>0</v>
      </c>
      <c r="M107">
        <v>0</v>
      </c>
      <c r="N107" s="3">
        <v>-17863.64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-18814537.96</v>
      </c>
      <c r="H111">
        <v>0</v>
      </c>
      <c r="I111">
        <v>0</v>
      </c>
      <c r="J111" s="3">
        <v>-18814537.96</v>
      </c>
      <c r="K111" s="3">
        <v>-18008424.27</v>
      </c>
      <c r="L111">
        <v>0</v>
      </c>
      <c r="M111">
        <v>0</v>
      </c>
      <c r="N111" s="3">
        <v>-18008424.27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-22937346.990000002</v>
      </c>
      <c r="H112">
        <v>0</v>
      </c>
      <c r="I112">
        <v>0</v>
      </c>
      <c r="J112" s="3">
        <v>-22937346.99</v>
      </c>
      <c r="K112" s="3">
        <v>-22704482.91</v>
      </c>
      <c r="L112">
        <v>0</v>
      </c>
      <c r="M112">
        <v>0</v>
      </c>
      <c r="N112" s="3">
        <v>-22704482.91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-343113.51</v>
      </c>
      <c r="H113">
        <v>0</v>
      </c>
      <c r="I113">
        <v>0</v>
      </c>
      <c r="J113" s="3">
        <v>-343113.51</v>
      </c>
      <c r="K113" s="3">
        <v>-342935.85</v>
      </c>
      <c r="L113">
        <v>0</v>
      </c>
      <c r="M113">
        <v>0</v>
      </c>
      <c r="N113" s="3">
        <v>-342935.85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-165493.86</v>
      </c>
      <c r="H114">
        <v>0</v>
      </c>
      <c r="I114">
        <v>0</v>
      </c>
      <c r="J114" s="3">
        <v>-165493.86</v>
      </c>
      <c r="K114" s="3">
        <v>-162013.14</v>
      </c>
      <c r="L114">
        <v>0</v>
      </c>
      <c r="M114">
        <v>0</v>
      </c>
      <c r="N114" s="3">
        <v>-162013.14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-2609345.36</v>
      </c>
      <c r="H115">
        <v>0</v>
      </c>
      <c r="I115">
        <v>0</v>
      </c>
      <c r="J115" s="3">
        <v>-2609345.36</v>
      </c>
      <c r="K115" s="3">
        <v>-2575833.3</v>
      </c>
      <c r="L115">
        <v>0</v>
      </c>
      <c r="M115">
        <v>0</v>
      </c>
      <c r="N115" s="3">
        <v>-2575833.3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-662077.5</v>
      </c>
      <c r="H116">
        <v>0</v>
      </c>
      <c r="I116">
        <v>0</v>
      </c>
      <c r="J116" s="3">
        <v>-662077.5</v>
      </c>
      <c r="K116" s="3">
        <v>-658629.67</v>
      </c>
      <c r="L116">
        <v>0</v>
      </c>
      <c r="M116">
        <v>0</v>
      </c>
      <c r="N116" s="3">
        <v>-658629.67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-241966.04</v>
      </c>
      <c r="H117">
        <v>0</v>
      </c>
      <c r="I117">
        <v>0</v>
      </c>
      <c r="J117" s="3">
        <v>-241966.04</v>
      </c>
      <c r="K117" s="3">
        <v>-209905.1</v>
      </c>
      <c r="L117">
        <v>0</v>
      </c>
      <c r="M117">
        <v>0</v>
      </c>
      <c r="N117" s="3">
        <v>-209905.1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-191061.7</v>
      </c>
      <c r="H118">
        <v>0</v>
      </c>
      <c r="I118">
        <v>0</v>
      </c>
      <c r="J118" s="3">
        <v>-191061.7</v>
      </c>
      <c r="K118" s="3">
        <v>-191061.7</v>
      </c>
      <c r="L118">
        <v>0</v>
      </c>
      <c r="M118">
        <v>0</v>
      </c>
      <c r="N118" s="3">
        <v>-191061.7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-340922.55</v>
      </c>
      <c r="H119">
        <v>0</v>
      </c>
      <c r="I119">
        <v>0</v>
      </c>
      <c r="J119" s="3">
        <v>-340922.55</v>
      </c>
      <c r="K119" s="3">
        <v>-303362.83</v>
      </c>
      <c r="L119">
        <v>0</v>
      </c>
      <c r="M119">
        <v>0</v>
      </c>
      <c r="N119" s="3">
        <v>-303362.83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10081057.6</v>
      </c>
      <c r="I127">
        <v>10159025.05</v>
      </c>
      <c r="J127" s="3">
        <v>-77967.45</v>
      </c>
      <c r="K127" s="3">
        <v>0</v>
      </c>
      <c r="L127">
        <v>9552721.51</v>
      </c>
      <c r="M127">
        <v>9553169.77</v>
      </c>
      <c r="N127" s="3">
        <v>-448.26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15325</v>
      </c>
      <c r="I128">
        <v>15325</v>
      </c>
      <c r="J128" s="3">
        <v>0</v>
      </c>
      <c r="K128" s="3">
        <v>0</v>
      </c>
      <c r="L128">
        <v>4000</v>
      </c>
      <c r="M128">
        <v>4000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3240644.43</v>
      </c>
      <c r="I130">
        <v>3240644.43</v>
      </c>
      <c r="J130" s="3">
        <v>0</v>
      </c>
      <c r="K130" s="3">
        <v>0</v>
      </c>
      <c r="L130">
        <v>2788888.48</v>
      </c>
      <c r="M130">
        <v>2788888.48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-511350.11</v>
      </c>
      <c r="H131">
        <v>511350.11</v>
      </c>
      <c r="I131">
        <v>0</v>
      </c>
      <c r="J131" s="3">
        <v>0</v>
      </c>
      <c r="K131" s="3">
        <v>-674678.61</v>
      </c>
      <c r="L131">
        <v>674678.61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-104550.01</v>
      </c>
      <c r="H134">
        <v>104550.01</v>
      </c>
      <c r="I134">
        <v>0</v>
      </c>
      <c r="J134" s="3">
        <v>0</v>
      </c>
      <c r="K134" s="3">
        <v>-20685.76</v>
      </c>
      <c r="L134">
        <v>20685.76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-8924.14</v>
      </c>
      <c r="H135">
        <v>84926.47</v>
      </c>
      <c r="I135">
        <v>76081.69</v>
      </c>
      <c r="J135" s="3">
        <v>-79.36</v>
      </c>
      <c r="K135" s="3">
        <v>-10607.74</v>
      </c>
      <c r="L135">
        <v>77446.63</v>
      </c>
      <c r="M135">
        <v>66838.89</v>
      </c>
      <c r="N135" s="3">
        <v>0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-12349.02</v>
      </c>
      <c r="H141">
        <v>13625.97</v>
      </c>
      <c r="I141">
        <v>7715.09</v>
      </c>
      <c r="J141" s="3">
        <v>-6438.14</v>
      </c>
      <c r="K141" s="3">
        <v>-16695.37</v>
      </c>
      <c r="L141">
        <v>18520.75</v>
      </c>
      <c r="M141">
        <v>9842.44</v>
      </c>
      <c r="N141" s="3">
        <v>-8017.06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-2004.83</v>
      </c>
      <c r="H143">
        <v>90291.64</v>
      </c>
      <c r="I143">
        <v>88993.26</v>
      </c>
      <c r="J143" s="3">
        <v>-706.45</v>
      </c>
      <c r="K143" s="3">
        <v>-36866.07</v>
      </c>
      <c r="L143">
        <v>148560.67</v>
      </c>
      <c r="M143">
        <v>112205.09</v>
      </c>
      <c r="N143" s="3">
        <v>-510.49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-70613.11</v>
      </c>
      <c r="H147">
        <v>44024.83</v>
      </c>
      <c r="I147">
        <v>561.92</v>
      </c>
      <c r="J147" s="3">
        <v>-27150.2</v>
      </c>
      <c r="K147" s="3">
        <v>-81600.31</v>
      </c>
      <c r="L147">
        <v>158296.1</v>
      </c>
      <c r="M147">
        <v>128968.71</v>
      </c>
      <c r="N147" s="3">
        <v>-52272.92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36148.32</v>
      </c>
      <c r="I148">
        <v>36148.32</v>
      </c>
      <c r="J148" s="3">
        <v>0</v>
      </c>
      <c r="K148" s="3">
        <v>0</v>
      </c>
      <c r="L148">
        <v>39012.43</v>
      </c>
      <c r="M148">
        <v>39012.43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0</v>
      </c>
      <c r="H149">
        <v>0</v>
      </c>
      <c r="I149">
        <v>0</v>
      </c>
      <c r="J149" s="3">
        <v>0</v>
      </c>
      <c r="K149" s="3">
        <v>0</v>
      </c>
      <c r="L149">
        <v>0</v>
      </c>
      <c r="M149">
        <v>0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14342927.46</v>
      </c>
      <c r="I151">
        <v>13398222.93</v>
      </c>
      <c r="J151" s="3">
        <v>944704.53</v>
      </c>
      <c r="K151" s="3">
        <v>0</v>
      </c>
      <c r="L151">
        <v>13727478.84</v>
      </c>
      <c r="M151">
        <v>11643633.86</v>
      </c>
      <c r="N151" s="3">
        <v>2083844.98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401101.27</v>
      </c>
      <c r="I154">
        <v>7484.57</v>
      </c>
      <c r="J154" s="3">
        <v>393616.7</v>
      </c>
      <c r="K154" s="3">
        <v>0</v>
      </c>
      <c r="L154">
        <v>64762.75</v>
      </c>
      <c r="M154">
        <v>3019.63</v>
      </c>
      <c r="N154" s="3">
        <v>61743.12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4248386.76</v>
      </c>
      <c r="H155">
        <v>17527.15</v>
      </c>
      <c r="I155">
        <v>1171822.49</v>
      </c>
      <c r="J155" s="3">
        <v>3094091.42</v>
      </c>
      <c r="K155" s="3">
        <v>4726761.73</v>
      </c>
      <c r="L155">
        <v>1480.16</v>
      </c>
      <c r="M155">
        <v>1558343.52</v>
      </c>
      <c r="N155" s="3">
        <v>3169898.37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185029.2</v>
      </c>
      <c r="H158">
        <v>0</v>
      </c>
      <c r="I158">
        <v>8280</v>
      </c>
      <c r="J158" s="3">
        <v>176749.2</v>
      </c>
      <c r="K158" s="3">
        <v>259552.06</v>
      </c>
      <c r="L158">
        <v>0</v>
      </c>
      <c r="M158">
        <v>8460</v>
      </c>
      <c r="N158" s="3">
        <v>251092.06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42088.57</v>
      </c>
      <c r="J159" s="3">
        <v>-42088.57</v>
      </c>
      <c r="K159" s="3">
        <v>0</v>
      </c>
      <c r="L159">
        <v>0</v>
      </c>
      <c r="M159">
        <v>88745.01</v>
      </c>
      <c r="N159" s="3">
        <v>-88745.01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90291.64</v>
      </c>
      <c r="J167" s="3">
        <v>-90291.64</v>
      </c>
      <c r="K167" s="3">
        <v>0</v>
      </c>
      <c r="L167">
        <v>0</v>
      </c>
      <c r="M167">
        <v>148560.67</v>
      </c>
      <c r="N167" s="3">
        <v>-148560.67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35120.16</v>
      </c>
      <c r="J168" s="3">
        <v>-35120.16</v>
      </c>
      <c r="K168" s="3">
        <v>0</v>
      </c>
      <c r="L168">
        <v>0</v>
      </c>
      <c r="M168">
        <v>39175.47</v>
      </c>
      <c r="N168" s="3">
        <v>-39175.47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90291.64</v>
      </c>
      <c r="I176">
        <v>0</v>
      </c>
      <c r="J176" s="3">
        <v>90291.64</v>
      </c>
      <c r="K176" s="3">
        <v>0</v>
      </c>
      <c r="L176">
        <v>148560.67</v>
      </c>
      <c r="M176">
        <v>0</v>
      </c>
      <c r="N176" s="3">
        <v>148560.67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17075.02</v>
      </c>
      <c r="H197">
        <v>105144.88</v>
      </c>
      <c r="I197">
        <v>111842.8</v>
      </c>
      <c r="J197" s="3">
        <v>10377.1</v>
      </c>
      <c r="K197" s="3">
        <v>14823.5</v>
      </c>
      <c r="L197">
        <v>118249.83</v>
      </c>
      <c r="M197">
        <v>122332.42</v>
      </c>
      <c r="N197" s="3">
        <v>10740.91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4961.22</v>
      </c>
      <c r="H207">
        <v>8140.24</v>
      </c>
      <c r="I207">
        <v>8180.28</v>
      </c>
      <c r="J207" s="3">
        <v>4921.18</v>
      </c>
      <c r="K207" s="3">
        <v>4744.94</v>
      </c>
      <c r="L207">
        <v>9853.54</v>
      </c>
      <c r="M207">
        <v>9702.7</v>
      </c>
      <c r="N207" s="3">
        <v>4895.78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12979.29</v>
      </c>
      <c r="H209">
        <v>0</v>
      </c>
      <c r="I209">
        <v>12979.29</v>
      </c>
      <c r="J209" s="3">
        <v>0</v>
      </c>
      <c r="K209" s="3">
        <v>42800.21</v>
      </c>
      <c r="L209">
        <v>0</v>
      </c>
      <c r="M209">
        <v>42800.21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6120.69</v>
      </c>
      <c r="H213">
        <v>74029.36</v>
      </c>
      <c r="I213">
        <v>50869.32</v>
      </c>
      <c r="J213" s="3">
        <v>29280.73</v>
      </c>
      <c r="K213" s="3">
        <v>6231.88</v>
      </c>
      <c r="L213">
        <v>66077.81</v>
      </c>
      <c r="M213">
        <v>17473.94</v>
      </c>
      <c r="N213" s="3">
        <v>54835.75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0</v>
      </c>
      <c r="H214">
        <v>38850.02</v>
      </c>
      <c r="I214">
        <v>38850.02</v>
      </c>
      <c r="J214" s="3">
        <v>0</v>
      </c>
      <c r="K214" s="3">
        <v>0</v>
      </c>
      <c r="L214">
        <v>5929.04</v>
      </c>
      <c r="M214">
        <v>5929.04</v>
      </c>
      <c r="N214" s="3">
        <v>0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-220299.72</v>
      </c>
      <c r="H215">
        <v>605954.33</v>
      </c>
      <c r="I215">
        <v>554765.29</v>
      </c>
      <c r="J215" s="3">
        <v>-169110.68</v>
      </c>
      <c r="K215" s="3">
        <v>-220929.96</v>
      </c>
      <c r="L215">
        <v>587763.18</v>
      </c>
      <c r="M215">
        <v>520112.04</v>
      </c>
      <c r="N215" s="3">
        <v>-153278.82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-5998.9</v>
      </c>
      <c r="H216">
        <v>15403.35</v>
      </c>
      <c r="I216">
        <v>12194.91</v>
      </c>
      <c r="J216" s="3">
        <v>-2790.46</v>
      </c>
      <c r="K216" s="3">
        <v>-3689.02</v>
      </c>
      <c r="L216">
        <v>8384.35</v>
      </c>
      <c r="M216">
        <v>8857.15</v>
      </c>
      <c r="N216" s="3">
        <v>-4161.82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0</v>
      </c>
      <c r="H217">
        <v>4246.83</v>
      </c>
      <c r="I217">
        <v>5272.78</v>
      </c>
      <c r="J217" s="3">
        <v>-1025.95</v>
      </c>
      <c r="K217" s="3">
        <v>0</v>
      </c>
      <c r="L217">
        <v>3837.72</v>
      </c>
      <c r="M217">
        <v>4836.7</v>
      </c>
      <c r="N217" s="3">
        <v>-998.98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-130636.38</v>
      </c>
      <c r="H219">
        <v>1119708.15</v>
      </c>
      <c r="I219">
        <v>1122347.25</v>
      </c>
      <c r="J219" s="3">
        <v>-133275.48</v>
      </c>
      <c r="K219" s="3">
        <v>-127884.62</v>
      </c>
      <c r="L219">
        <v>1058022.73</v>
      </c>
      <c r="M219">
        <v>1049140.91</v>
      </c>
      <c r="N219" s="3">
        <v>-119002.8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-24552.72</v>
      </c>
      <c r="H221">
        <v>135719.4</v>
      </c>
      <c r="I221">
        <v>123640.78</v>
      </c>
      <c r="J221" s="3">
        <v>-12474.1</v>
      </c>
      <c r="K221" s="3">
        <v>-24967.8</v>
      </c>
      <c r="L221">
        <v>133806.3</v>
      </c>
      <c r="M221">
        <v>120858.78</v>
      </c>
      <c r="N221" s="3">
        <v>-12020.28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-3318.6</v>
      </c>
      <c r="H223">
        <v>104750.96</v>
      </c>
      <c r="I223">
        <v>105144.88</v>
      </c>
      <c r="J223" s="3">
        <v>-3712.52</v>
      </c>
      <c r="K223" s="3">
        <v>-3323.27</v>
      </c>
      <c r="L223">
        <v>66964.27</v>
      </c>
      <c r="M223">
        <v>118249.83</v>
      </c>
      <c r="N223" s="3">
        <v>-54608.83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0</v>
      </c>
      <c r="M224">
        <v>0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-2778994.4</v>
      </c>
      <c r="H227">
        <v>0</v>
      </c>
      <c r="I227">
        <v>0</v>
      </c>
      <c r="J227" s="3">
        <v>-2778994.4</v>
      </c>
      <c r="K227" s="3">
        <v>-2936925.11</v>
      </c>
      <c r="L227">
        <v>0</v>
      </c>
      <c r="M227">
        <v>0</v>
      </c>
      <c r="N227" s="3">
        <v>-2936925.11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-235640</v>
      </c>
      <c r="H233">
        <v>584100</v>
      </c>
      <c r="I233">
        <v>0</v>
      </c>
      <c r="J233" s="3">
        <v>348460</v>
      </c>
      <c r="K233" s="3">
        <v>-275331.95</v>
      </c>
      <c r="L233">
        <v>216421.95</v>
      </c>
      <c r="M233">
        <v>0</v>
      </c>
      <c r="N233" s="3">
        <v>-58910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-14980</v>
      </c>
      <c r="H256">
        <v>0</v>
      </c>
      <c r="I256">
        <v>15325</v>
      </c>
      <c r="J256" s="3">
        <v>-30305</v>
      </c>
      <c r="K256" s="3">
        <v>-12360</v>
      </c>
      <c r="L256">
        <v>0</v>
      </c>
      <c r="M256">
        <v>4000</v>
      </c>
      <c r="N256" s="3">
        <v>-16360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0</v>
      </c>
      <c r="I260">
        <v>0</v>
      </c>
      <c r="J260" s="3">
        <v>0</v>
      </c>
      <c r="K260" s="3">
        <v>2500000</v>
      </c>
      <c r="L260">
        <v>0</v>
      </c>
      <c r="M260">
        <v>0</v>
      </c>
      <c r="N260" s="3">
        <v>2500000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125.78</v>
      </c>
      <c r="H270">
        <v>7053261.55</v>
      </c>
      <c r="I270">
        <v>7053387.33</v>
      </c>
      <c r="J270" s="3">
        <v>0</v>
      </c>
      <c r="K270" s="3">
        <v>0</v>
      </c>
      <c r="L270">
        <v>6534531.57</v>
      </c>
      <c r="M270">
        <v>6534405.79</v>
      </c>
      <c r="N270" s="3">
        <v>125.78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-125.78</v>
      </c>
      <c r="H272">
        <v>7049047.99</v>
      </c>
      <c r="I272">
        <v>7048922.21</v>
      </c>
      <c r="J272" s="3">
        <v>0</v>
      </c>
      <c r="K272" s="3">
        <v>0</v>
      </c>
      <c r="L272">
        <v>6546487.9</v>
      </c>
      <c r="M272">
        <v>6546613.68</v>
      </c>
      <c r="N272" s="3">
        <v>-125.78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7790096.56</v>
      </c>
      <c r="I277">
        <v>7790096.56</v>
      </c>
      <c r="J277" s="3">
        <v>0</v>
      </c>
      <c r="K277" s="3">
        <v>0</v>
      </c>
      <c r="L277">
        <v>6855477.5</v>
      </c>
      <c r="M277">
        <v>6855477.5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2388964.74</v>
      </c>
      <c r="I280">
        <v>2388964.74</v>
      </c>
      <c r="J280" s="3">
        <v>0</v>
      </c>
      <c r="K280" s="3">
        <v>0</v>
      </c>
      <c r="L280">
        <v>2288376.93</v>
      </c>
      <c r="M280">
        <v>2288376.93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9224848.98</v>
      </c>
      <c r="I281">
        <v>9224848.98</v>
      </c>
      <c r="J281" s="3">
        <v>0</v>
      </c>
      <c r="K281" s="3">
        <v>0</v>
      </c>
      <c r="L281">
        <v>8215029.99</v>
      </c>
      <c r="M281">
        <v>8215029.99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2677429.85</v>
      </c>
      <c r="I282">
        <v>2677429.85</v>
      </c>
      <c r="J282" s="3">
        <v>0</v>
      </c>
      <c r="K282" s="3">
        <v>0</v>
      </c>
      <c r="L282">
        <v>2906878.58</v>
      </c>
      <c r="M282">
        <v>2906878.58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3206544.03</v>
      </c>
      <c r="I283">
        <v>3206544.03</v>
      </c>
      <c r="J283" s="3">
        <v>0</v>
      </c>
      <c r="K283" s="3">
        <v>0</v>
      </c>
      <c r="L283">
        <v>3055443.12</v>
      </c>
      <c r="M283">
        <v>3055443.12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12660</v>
      </c>
      <c r="I285">
        <v>12660</v>
      </c>
      <c r="J285" s="3">
        <v>0</v>
      </c>
      <c r="K285" s="3">
        <v>0</v>
      </c>
      <c r="L285">
        <v>9660</v>
      </c>
      <c r="M285">
        <v>9660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56086.05</v>
      </c>
      <c r="I286">
        <v>56086.05</v>
      </c>
      <c r="J286" s="3">
        <v>0</v>
      </c>
      <c r="K286" s="3">
        <v>0</v>
      </c>
      <c r="L286">
        <v>151711.12</v>
      </c>
      <c r="M286">
        <v>151711.12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-65315.46</v>
      </c>
      <c r="H293">
        <v>6994.97</v>
      </c>
      <c r="I293">
        <v>80316.82</v>
      </c>
      <c r="J293" s="3">
        <v>-138637.31</v>
      </c>
      <c r="K293" s="3">
        <v>-74178.86</v>
      </c>
      <c r="L293">
        <v>11223.51</v>
      </c>
      <c r="M293">
        <v>4010.89</v>
      </c>
      <c r="N293" s="3">
        <v>-66966.24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5441.89</v>
      </c>
      <c r="H301">
        <v>7456.11</v>
      </c>
      <c r="I301">
        <v>7825.44</v>
      </c>
      <c r="J301" s="3">
        <v>5072.56</v>
      </c>
      <c r="K301" s="3">
        <v>6749.78</v>
      </c>
      <c r="L301">
        <v>10323.05</v>
      </c>
      <c r="M301">
        <v>10444.3</v>
      </c>
      <c r="N301" s="3">
        <v>6628.53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4009659.98</v>
      </c>
      <c r="H303">
        <v>14587372.879999999</v>
      </c>
      <c r="I303">
        <v>12597014.3</v>
      </c>
      <c r="J303" s="3">
        <v>6000018.56</v>
      </c>
      <c r="K303" s="3">
        <v>2643368.15</v>
      </c>
      <c r="L303">
        <v>11516763.73</v>
      </c>
      <c r="M303">
        <v>11601131.72</v>
      </c>
      <c r="N303" s="3">
        <v>2559000.16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1650575.51</v>
      </c>
      <c r="H304">
        <v>2008097.24</v>
      </c>
      <c r="I304">
        <v>3296926.16</v>
      </c>
      <c r="J304" s="3">
        <v>361746.59</v>
      </c>
      <c r="K304" s="3">
        <v>365396.14</v>
      </c>
      <c r="L304">
        <v>1745624.69</v>
      </c>
      <c r="M304">
        <v>1263795.95</v>
      </c>
      <c r="N304" s="3">
        <v>847224.88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2000</v>
      </c>
      <c r="H307">
        <v>0</v>
      </c>
      <c r="I307">
        <v>0</v>
      </c>
      <c r="J307" s="3">
        <v>2000</v>
      </c>
      <c r="K307" s="3">
        <v>2000</v>
      </c>
      <c r="L307">
        <v>0</v>
      </c>
      <c r="M307">
        <v>2000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0</v>
      </c>
      <c r="I309">
        <v>0</v>
      </c>
      <c r="J309" s="3">
        <v>0</v>
      </c>
      <c r="K309" s="3">
        <v>149.4</v>
      </c>
      <c r="L309">
        <v>0</v>
      </c>
      <c r="M309">
        <v>149.4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0</v>
      </c>
      <c r="I310">
        <v>0</v>
      </c>
      <c r="J310" s="3">
        <v>0</v>
      </c>
      <c r="K310" s="3">
        <v>1228.72</v>
      </c>
      <c r="L310">
        <v>0</v>
      </c>
      <c r="M310">
        <v>1228.72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435379.75</v>
      </c>
      <c r="H312">
        <v>233991.64</v>
      </c>
      <c r="I312">
        <v>61125</v>
      </c>
      <c r="J312" s="3">
        <v>608246.39</v>
      </c>
      <c r="K312" s="3">
        <v>189495.5</v>
      </c>
      <c r="L312">
        <v>207449.37</v>
      </c>
      <c r="M312">
        <v>63079.48</v>
      </c>
      <c r="N312" s="3">
        <v>333865.39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359042.48</v>
      </c>
      <c r="H313">
        <v>209918.89</v>
      </c>
      <c r="I313">
        <v>0</v>
      </c>
      <c r="J313" s="3">
        <v>568961.37</v>
      </c>
      <c r="K313" s="3">
        <v>238010.13</v>
      </c>
      <c r="L313">
        <v>163915.73</v>
      </c>
      <c r="M313">
        <v>200100</v>
      </c>
      <c r="N313" s="3">
        <v>201825.86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1922968.39</v>
      </c>
      <c r="H314">
        <v>722504.07</v>
      </c>
      <c r="I314">
        <v>1500181.34</v>
      </c>
      <c r="J314" s="3">
        <v>1145291.12</v>
      </c>
      <c r="K314" s="3">
        <v>1729704.99</v>
      </c>
      <c r="L314">
        <v>444257.54</v>
      </c>
      <c r="M314">
        <v>1000000</v>
      </c>
      <c r="N314" s="3">
        <v>1173962.53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0</v>
      </c>
      <c r="H315">
        <v>0</v>
      </c>
      <c r="I315">
        <v>0</v>
      </c>
      <c r="J315" s="3">
        <v>0</v>
      </c>
      <c r="K315" s="3">
        <v>0</v>
      </c>
      <c r="L315">
        <v>0</v>
      </c>
      <c r="M315">
        <v>0</v>
      </c>
      <c r="N315" s="3">
        <v>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543138.79</v>
      </c>
      <c r="H317">
        <v>1077134.05</v>
      </c>
      <c r="I317">
        <v>841996.77</v>
      </c>
      <c r="J317" s="3">
        <v>778276.07</v>
      </c>
      <c r="K317" s="3">
        <v>419259.35</v>
      </c>
      <c r="L317">
        <v>1027067.75</v>
      </c>
      <c r="M317">
        <v>990178.35</v>
      </c>
      <c r="N317" s="3">
        <v>456148.75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86186.85</v>
      </c>
      <c r="I336">
        <v>0</v>
      </c>
      <c r="J336" s="3">
        <v>86186.85</v>
      </c>
      <c r="K336" s="3">
        <v>0</v>
      </c>
      <c r="L336">
        <v>53859.22</v>
      </c>
      <c r="M336">
        <v>0</v>
      </c>
      <c r="N336" s="3">
        <v>53859.22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400672.48</v>
      </c>
      <c r="I337">
        <v>0</v>
      </c>
      <c r="J337" s="3">
        <v>400672.48</v>
      </c>
      <c r="K337" s="3">
        <v>0</v>
      </c>
      <c r="L337">
        <v>379360.06</v>
      </c>
      <c r="M337">
        <v>0</v>
      </c>
      <c r="N337" s="3">
        <v>379360.06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1827824.14</v>
      </c>
      <c r="I338">
        <v>0</v>
      </c>
      <c r="J338" s="3">
        <v>1827824.14</v>
      </c>
      <c r="K338" s="3">
        <v>0</v>
      </c>
      <c r="L338">
        <v>1735910.4</v>
      </c>
      <c r="M338">
        <v>0</v>
      </c>
      <c r="N338" s="3">
        <v>1735910.4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101699.23</v>
      </c>
      <c r="I339">
        <v>0</v>
      </c>
      <c r="J339" s="3">
        <v>101699.23</v>
      </c>
      <c r="K339" s="3">
        <v>0</v>
      </c>
      <c r="L339">
        <v>110468.13</v>
      </c>
      <c r="M339">
        <v>0</v>
      </c>
      <c r="N339" s="3">
        <v>110468.13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62878.75</v>
      </c>
      <c r="I340">
        <v>0</v>
      </c>
      <c r="J340" s="3">
        <v>62878.75</v>
      </c>
      <c r="K340" s="3">
        <v>0</v>
      </c>
      <c r="L340">
        <v>61191.53</v>
      </c>
      <c r="M340">
        <v>0</v>
      </c>
      <c r="N340" s="3">
        <v>61191.53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71840.29</v>
      </c>
      <c r="I342">
        <v>0</v>
      </c>
      <c r="J342" s="3">
        <v>71840.29</v>
      </c>
      <c r="K342" s="3">
        <v>0</v>
      </c>
      <c r="L342">
        <v>66408.23</v>
      </c>
      <c r="M342">
        <v>0</v>
      </c>
      <c r="N342" s="3">
        <v>66408.23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505975.87</v>
      </c>
      <c r="I343">
        <v>0</v>
      </c>
      <c r="J343" s="3">
        <v>505975.87</v>
      </c>
      <c r="K343" s="3">
        <v>0</v>
      </c>
      <c r="L343">
        <v>535749.4</v>
      </c>
      <c r="M343">
        <v>0</v>
      </c>
      <c r="N343" s="3">
        <v>535749.4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370183.68</v>
      </c>
      <c r="I344">
        <v>0</v>
      </c>
      <c r="J344" s="3">
        <v>370183.68</v>
      </c>
      <c r="K344" s="3">
        <v>0</v>
      </c>
      <c r="L344">
        <v>336157.3</v>
      </c>
      <c r="M344">
        <v>0</v>
      </c>
      <c r="N344" s="3">
        <v>336157.3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3205432.89</v>
      </c>
      <c r="I348">
        <v>0</v>
      </c>
      <c r="J348" s="3">
        <v>3205432.89</v>
      </c>
      <c r="K348" s="3">
        <v>0</v>
      </c>
      <c r="L348">
        <v>3054883.9</v>
      </c>
      <c r="M348">
        <v>0</v>
      </c>
      <c r="N348" s="3">
        <v>3054883.9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15919.17</v>
      </c>
      <c r="I349">
        <v>0</v>
      </c>
      <c r="J349" s="3">
        <v>15919.17</v>
      </c>
      <c r="K349" s="3">
        <v>0</v>
      </c>
      <c r="L349">
        <v>12763.09</v>
      </c>
      <c r="M349">
        <v>0</v>
      </c>
      <c r="N349" s="3">
        <v>12763.09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933438.2</v>
      </c>
      <c r="I350">
        <v>0</v>
      </c>
      <c r="J350" s="3">
        <v>933438.2</v>
      </c>
      <c r="K350" s="3">
        <v>0</v>
      </c>
      <c r="L350">
        <v>871514.92</v>
      </c>
      <c r="M350">
        <v>0</v>
      </c>
      <c r="N350" s="3">
        <v>871514.92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61575.7</v>
      </c>
      <c r="I351">
        <v>0</v>
      </c>
      <c r="J351" s="3">
        <v>61575.7</v>
      </c>
      <c r="K351" s="3">
        <v>0</v>
      </c>
      <c r="L351">
        <v>60211.66</v>
      </c>
      <c r="M351">
        <v>0</v>
      </c>
      <c r="N351" s="3">
        <v>60211.66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4539</v>
      </c>
      <c r="I352">
        <v>0</v>
      </c>
      <c r="J352" s="3">
        <v>4539</v>
      </c>
      <c r="K352" s="3">
        <v>0</v>
      </c>
      <c r="L352">
        <v>55284.23</v>
      </c>
      <c r="M352">
        <v>0</v>
      </c>
      <c r="N352" s="3">
        <v>55284.23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2430</v>
      </c>
      <c r="I353">
        <v>0</v>
      </c>
      <c r="J353" s="3">
        <v>2430</v>
      </c>
      <c r="K353" s="3">
        <v>0</v>
      </c>
      <c r="L353">
        <v>2430</v>
      </c>
      <c r="M353">
        <v>0</v>
      </c>
      <c r="N353" s="3">
        <v>2430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470848.3</v>
      </c>
      <c r="I355">
        <v>0</v>
      </c>
      <c r="J355" s="3">
        <v>470848.3</v>
      </c>
      <c r="K355" s="3">
        <v>0</v>
      </c>
      <c r="L355">
        <v>231022.95</v>
      </c>
      <c r="M355">
        <v>0</v>
      </c>
      <c r="N355" s="3">
        <v>231022.95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2037580.5</v>
      </c>
      <c r="I357">
        <v>0</v>
      </c>
      <c r="J357" s="3">
        <v>2037580.5</v>
      </c>
      <c r="K357" s="3">
        <v>0</v>
      </c>
      <c r="L357">
        <v>1985954.75</v>
      </c>
      <c r="M357">
        <v>0</v>
      </c>
      <c r="N357" s="3">
        <v>1985954.75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3829.95</v>
      </c>
      <c r="I360">
        <v>0</v>
      </c>
      <c r="J360" s="3">
        <v>3829.95</v>
      </c>
      <c r="K360" s="3">
        <v>0</v>
      </c>
      <c r="L360">
        <v>8863.96</v>
      </c>
      <c r="M360">
        <v>0</v>
      </c>
      <c r="N360" s="3">
        <v>8863.96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6378.39</v>
      </c>
      <c r="I367">
        <v>0</v>
      </c>
      <c r="J367" s="3">
        <v>6378.39</v>
      </c>
      <c r="K367" s="3">
        <v>0</v>
      </c>
      <c r="L367">
        <v>10650.88</v>
      </c>
      <c r="M367">
        <v>0</v>
      </c>
      <c r="N367" s="3">
        <v>10650.88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32289.34</v>
      </c>
      <c r="J398" s="3">
        <v>-32289.34</v>
      </c>
      <c r="K398" s="3">
        <v>0</v>
      </c>
      <c r="L398">
        <v>0</v>
      </c>
      <c r="M398">
        <v>23270.85</v>
      </c>
      <c r="N398" s="3">
        <v>-23270.85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53621.92</v>
      </c>
      <c r="I399">
        <v>2887674.97</v>
      </c>
      <c r="J399" s="3">
        <v>-2834053.05</v>
      </c>
      <c r="K399" s="3">
        <v>0</v>
      </c>
      <c r="L399">
        <v>15802.94</v>
      </c>
      <c r="M399">
        <v>2810154.07</v>
      </c>
      <c r="N399" s="3">
        <v>-2794351.13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18949.84</v>
      </c>
      <c r="I400">
        <v>1487844.17</v>
      </c>
      <c r="J400" s="3">
        <v>-1468894.33</v>
      </c>
      <c r="K400" s="3">
        <v>0</v>
      </c>
      <c r="L400">
        <v>44118.9</v>
      </c>
      <c r="M400">
        <v>1579573.72</v>
      </c>
      <c r="N400" s="3">
        <v>-1535454.82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31719.42</v>
      </c>
      <c r="I401">
        <v>952941.63</v>
      </c>
      <c r="J401" s="3">
        <v>-921222.21</v>
      </c>
      <c r="K401" s="3">
        <v>0</v>
      </c>
      <c r="L401">
        <v>75419.98</v>
      </c>
      <c r="M401">
        <v>294635.12</v>
      </c>
      <c r="N401" s="3">
        <v>-219215.14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10852.24</v>
      </c>
      <c r="I402">
        <v>275029.48</v>
      </c>
      <c r="J402" s="3">
        <v>-264177.24</v>
      </c>
      <c r="K402" s="3">
        <v>0</v>
      </c>
      <c r="L402">
        <v>38254.61</v>
      </c>
      <c r="M402">
        <v>1301021.54</v>
      </c>
      <c r="N402" s="3">
        <v>-1262766.93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5983.85</v>
      </c>
      <c r="I404">
        <v>467412.8</v>
      </c>
      <c r="J404" s="3">
        <v>-461428.95</v>
      </c>
      <c r="K404" s="3">
        <v>0</v>
      </c>
      <c r="L404">
        <v>14716.39</v>
      </c>
      <c r="M404">
        <v>198353.37</v>
      </c>
      <c r="N404" s="3">
        <v>-183636.98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33863.54</v>
      </c>
      <c r="I407">
        <v>1525197.57</v>
      </c>
      <c r="J407" s="3">
        <v>-1491334.03</v>
      </c>
      <c r="K407" s="3">
        <v>0</v>
      </c>
      <c r="L407">
        <v>13954.42</v>
      </c>
      <c r="M407">
        <v>1577959.05</v>
      </c>
      <c r="N407" s="3">
        <v>-1564004.63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72</v>
      </c>
      <c r="I408">
        <v>21825.2</v>
      </c>
      <c r="J408" s="3">
        <v>-21753.2</v>
      </c>
      <c r="K408" s="3">
        <v>0</v>
      </c>
      <c r="L408">
        <v>2102.52</v>
      </c>
      <c r="M408">
        <v>7843.56</v>
      </c>
      <c r="N408" s="3">
        <v>-5741.04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603.85</v>
      </c>
      <c r="I409">
        <v>114251.31</v>
      </c>
      <c r="J409" s="3">
        <v>-113647.46</v>
      </c>
      <c r="K409" s="3">
        <v>0</v>
      </c>
      <c r="L409">
        <v>71.86</v>
      </c>
      <c r="M409">
        <v>101557.79</v>
      </c>
      <c r="N409" s="3">
        <v>-101485.93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385776.27</v>
      </c>
      <c r="J413" s="3">
        <v>-385776.27</v>
      </c>
      <c r="K413" s="3">
        <v>0</v>
      </c>
      <c r="L413">
        <v>0</v>
      </c>
      <c r="M413">
        <v>60401.55</v>
      </c>
      <c r="N413" s="3">
        <v>-60401.55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5211558.93</v>
      </c>
      <c r="J416" s="3">
        <v>-5211558.93</v>
      </c>
      <c r="K416" s="3">
        <v>0</v>
      </c>
      <c r="L416">
        <v>0</v>
      </c>
      <c r="M416">
        <v>4620120.9</v>
      </c>
      <c r="N416" s="3">
        <v>-4620120.9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3744.25</v>
      </c>
      <c r="I418">
        <v>630286.12</v>
      </c>
      <c r="J418" s="3">
        <v>-626541.87</v>
      </c>
      <c r="K418" s="3">
        <v>0</v>
      </c>
      <c r="L418">
        <v>0</v>
      </c>
      <c r="M418">
        <v>645295.48</v>
      </c>
      <c r="N418" s="3">
        <v>-645295.48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0</v>
      </c>
      <c r="J433" s="3">
        <v>0</v>
      </c>
      <c r="K433" s="3">
        <v>0</v>
      </c>
      <c r="L433">
        <v>0</v>
      </c>
      <c r="M433">
        <v>361.2</v>
      </c>
      <c r="N433" s="3">
        <v>-361.2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1316.09</v>
      </c>
      <c r="I438">
        <v>56856.18</v>
      </c>
      <c r="J438" s="3">
        <v>-55540.09</v>
      </c>
      <c r="K438" s="3">
        <v>0</v>
      </c>
      <c r="L438">
        <v>17559.61</v>
      </c>
      <c r="M438">
        <v>57478.71</v>
      </c>
      <c r="N438" s="3">
        <v>-39919.1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100</v>
      </c>
      <c r="I444">
        <v>96410.46</v>
      </c>
      <c r="J444" s="3">
        <v>-96310.46</v>
      </c>
      <c r="K444" s="3">
        <v>0</v>
      </c>
      <c r="L444">
        <v>2935.83</v>
      </c>
      <c r="M444">
        <v>6940.2</v>
      </c>
      <c r="N444" s="3">
        <v>-4004.37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75415.9</v>
      </c>
      <c r="J445" s="3">
        <v>-75415.9</v>
      </c>
      <c r="K445" s="3">
        <v>0</v>
      </c>
      <c r="L445">
        <v>0</v>
      </c>
      <c r="M445">
        <v>58779.11</v>
      </c>
      <c r="N445" s="3">
        <v>-58779.11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5374.99</v>
      </c>
      <c r="I446">
        <v>485460.55</v>
      </c>
      <c r="J446" s="3">
        <v>-480085.56</v>
      </c>
      <c r="K446" s="3">
        <v>0</v>
      </c>
      <c r="L446">
        <v>15188.51</v>
      </c>
      <c r="M446">
        <v>312401.14</v>
      </c>
      <c r="N446" s="3">
        <v>-297212.63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40000</v>
      </c>
      <c r="J488" s="3">
        <v>-40000</v>
      </c>
      <c r="K488" s="3">
        <v>0</v>
      </c>
      <c r="L488">
        <v>0</v>
      </c>
      <c r="M488">
        <v>133574.39</v>
      </c>
      <c r="N488" s="3">
        <v>-133574.39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2016-06-03T09:59:05Z</cp:lastPrinted>
  <dcterms:created xsi:type="dcterms:W3CDTF">2016-03-18T13:23:22Z</dcterms:created>
  <dcterms:modified xsi:type="dcterms:W3CDTF">2021-10-25T09:28:43Z</dcterms:modified>
  <cp:category/>
  <cp:version/>
  <cp:contentType/>
  <cp:contentStatus/>
</cp:coreProperties>
</file>